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Sheet2" sheetId="1" r:id="rId1"/>
  </sheets>
  <definedNames>
    <definedName name="_xlnm.Print_Area" localSheetId="0">'Sheet2'!$A$1:$J$23</definedName>
  </definedNames>
  <calcPr fullCalcOnLoad="1"/>
</workbook>
</file>

<file path=xl/sharedStrings.xml><?xml version="1.0" encoding="utf-8"?>
<sst xmlns="http://schemas.openxmlformats.org/spreadsheetml/2006/main" count="32" uniqueCount="32">
  <si>
    <t>Nr. Crt.</t>
  </si>
  <si>
    <t>DENUMIREA FURNIZORULUI</t>
  </si>
  <si>
    <t>Puncte crit. 1</t>
  </si>
  <si>
    <t>Val. crit. 1</t>
  </si>
  <si>
    <t>Val. crit. 2</t>
  </si>
  <si>
    <t>Total general</t>
  </si>
  <si>
    <t>Puncte crit.2</t>
  </si>
  <si>
    <t>Total Puncte crit.1-2</t>
  </si>
  <si>
    <t>TOTAL PUNCTAJ CRITERIUL EVALUARE</t>
  </si>
  <si>
    <t>TOTAL SUMA criteriu 1 + 2</t>
  </si>
  <si>
    <t>TOTAL SUMA/CRITERIU EVALUARE</t>
  </si>
  <si>
    <t>VALOAREA UNUI PUNCT CRITERIUL EVALUARE</t>
  </si>
  <si>
    <t>TOTAL PUNCTAJ CRITERIUL DISPONIBILITATE</t>
  </si>
  <si>
    <t>TOTAL SUMA/CRITERIU</t>
  </si>
  <si>
    <t>VALOAREA UNUI PUNCT CRITERIUL DISPONIBILITATE</t>
  </si>
  <si>
    <t>TOTAL PUNCTAJ CRITERIUL 1+2</t>
  </si>
  <si>
    <t>TOTAL SUMA CRITERIUL 1+2</t>
  </si>
  <si>
    <t>VALOAREA UNUI PUNCT FINALA</t>
  </si>
  <si>
    <t>CRITERIUL 1 EVALUARE 90%</t>
  </si>
  <si>
    <t>CRITERIUL 2 DISPONIBILITATE 10%</t>
  </si>
  <si>
    <t>CENTRALIZATOR SERVICII PARACLINICE- NR.PUNCTE, VALOAREA PUNCTULUI, VALORI CONTRACT</t>
  </si>
  <si>
    <t>ECOGRAFII ASISTENTA PRIMARA</t>
  </si>
  <si>
    <t>CABINET MEDICAL MEDICINA DE FAMILIE DR. LUP AGNETA RALUCA</t>
  </si>
  <si>
    <t>CABINET MEDICAL DR. STOICU SRL</t>
  </si>
  <si>
    <t>ADVITAM MEDICIS-IACOB MIHAI</t>
  </si>
  <si>
    <t>CMMF DR. DRAGAN - TEICU ALINA</t>
  </si>
  <si>
    <t>CMMF DR. GRUICI</t>
  </si>
  <si>
    <t>CABINET MEDICAL MEDICINA GENERALA DR. CICALA CAMELIA</t>
  </si>
  <si>
    <t>POLICLINICA NARMEDICA SRL- NARITA CARMEN</t>
  </si>
  <si>
    <t>CABINET MEDICAL MEDICINA DE FAMILIE DR. SOFRONIE</t>
  </si>
  <si>
    <t>VAL MAXIMUM POSIBIL DE CONTRACTAT / LUNA</t>
  </si>
  <si>
    <t>TOTAL STABILIRE VALOARE CONTRACT Februarie 2024</t>
  </si>
</sst>
</file>

<file path=xl/styles.xml><?xml version="1.0" encoding="utf-8"?>
<styleSheet xmlns="http://schemas.openxmlformats.org/spreadsheetml/2006/main">
  <numFmts count="2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&quot;Da&quot;;&quot;Da&quot;;&quot;Nu&quot;"/>
    <numFmt numFmtId="176" formatCode="&quot;Adevărat&quot;;&quot;Adevărat&quot;;&quot;Fals&quot;"/>
    <numFmt numFmtId="177" formatCode="&quot;Activat&quot;;&quot;Activat&quot;;&quot;Dezactivat&quot;"/>
    <numFmt numFmtId="178" formatCode="0.00;[Red]0.00"/>
    <numFmt numFmtId="179" formatCode="[$€-2]\ #,##0.00_);[Red]\([$€-2]\ #,##0.00\)"/>
    <numFmt numFmtId="180" formatCode="0.000000"/>
  </numFmts>
  <fonts count="45">
    <font>
      <sz val="10"/>
      <name val="Arial"/>
      <family val="0"/>
    </font>
    <font>
      <sz val="14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4" fontId="2" fillId="0" borderId="0" xfId="0" applyNumberFormat="1" applyFont="1" applyAlignment="1">
      <alignment/>
    </xf>
    <xf numFmtId="4" fontId="1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4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4" fontId="7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4" fontId="8" fillId="0" borderId="0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4" fontId="9" fillId="0" borderId="10" xfId="0" applyNumberFormat="1" applyFont="1" applyBorder="1" applyAlignment="1">
      <alignment/>
    </xf>
    <xf numFmtId="4" fontId="9" fillId="0" borderId="11" xfId="0" applyNumberFormat="1" applyFont="1" applyFill="1" applyBorder="1" applyAlignment="1">
      <alignment/>
    </xf>
    <xf numFmtId="0" fontId="7" fillId="0" borderId="0" xfId="0" applyFont="1" applyAlignment="1">
      <alignment/>
    </xf>
    <xf numFmtId="4" fontId="7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4" fontId="9" fillId="0" borderId="0" xfId="0" applyNumberFormat="1" applyFont="1" applyAlignment="1">
      <alignment/>
    </xf>
    <xf numFmtId="0" fontId="5" fillId="0" borderId="10" xfId="0" applyFont="1" applyBorder="1" applyAlignment="1">
      <alignment horizontal="left" wrapText="1"/>
    </xf>
    <xf numFmtId="4" fontId="10" fillId="0" borderId="10" xfId="0" applyNumberFormat="1" applyFont="1" applyBorder="1" applyAlignment="1">
      <alignment/>
    </xf>
    <xf numFmtId="4" fontId="10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4" fontId="5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/>
    </xf>
    <xf numFmtId="2" fontId="5" fillId="0" borderId="11" xfId="0" applyNumberFormat="1" applyFont="1" applyFill="1" applyBorder="1" applyAlignment="1">
      <alignment horizontal="left" vertical="center" wrapText="1"/>
    </xf>
    <xf numFmtId="2" fontId="5" fillId="0" borderId="10" xfId="0" applyNumberFormat="1" applyFont="1" applyFill="1" applyBorder="1" applyAlignment="1">
      <alignment horizontal="left" vertical="center" wrapText="1"/>
    </xf>
    <xf numFmtId="2" fontId="5" fillId="0" borderId="12" xfId="0" applyNumberFormat="1" applyFont="1" applyFill="1" applyBorder="1" applyAlignment="1">
      <alignment horizontal="left" vertical="center" wrapText="1"/>
    </xf>
    <xf numFmtId="4" fontId="7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1" fontId="5" fillId="0" borderId="0" xfId="0" applyNumberFormat="1" applyFont="1" applyFill="1" applyAlignment="1">
      <alignment horizontal="left"/>
    </xf>
    <xf numFmtId="4" fontId="9" fillId="0" borderId="1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 horizontal="left" wrapText="1"/>
    </xf>
    <xf numFmtId="4" fontId="9" fillId="0" borderId="0" xfId="0" applyNumberFormat="1" applyFont="1" applyBorder="1" applyAlignment="1">
      <alignment/>
    </xf>
    <xf numFmtId="4" fontId="9" fillId="0" borderId="0" xfId="0" applyNumberFormat="1" applyFont="1" applyFill="1" applyBorder="1" applyAlignment="1">
      <alignment/>
    </xf>
    <xf numFmtId="49" fontId="5" fillId="0" borderId="12" xfId="0" applyNumberFormat="1" applyFont="1" applyBorder="1" applyAlignment="1">
      <alignment horizontal="center" wrapText="1"/>
    </xf>
    <xf numFmtId="49" fontId="5" fillId="0" borderId="13" xfId="0" applyNumberFormat="1" applyFont="1" applyBorder="1" applyAlignment="1">
      <alignment horizontal="center" wrapText="1"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zoomScaleSheetLayoutView="75" zoomScalePageLayoutView="0" workbookViewId="0" topLeftCell="A1">
      <pane xSplit="2" topLeftCell="C1" activePane="topRight" state="frozen"/>
      <selection pane="topLeft" activeCell="A1" sqref="A1"/>
      <selection pane="topRight" activeCell="B19" sqref="B19:B23"/>
    </sheetView>
  </sheetViews>
  <sheetFormatPr defaultColWidth="9.140625" defaultRowHeight="12.75"/>
  <cols>
    <col min="1" max="1" width="7.421875" style="4" customWidth="1"/>
    <col min="2" max="2" width="28.57421875" style="4" customWidth="1"/>
    <col min="3" max="3" width="18.140625" style="4" customWidth="1"/>
    <col min="4" max="4" width="17.140625" style="5" customWidth="1"/>
    <col min="5" max="5" width="19.8515625" style="5" customWidth="1"/>
    <col min="6" max="6" width="18.00390625" style="5" customWidth="1"/>
    <col min="7" max="7" width="17.00390625" style="5" customWidth="1"/>
    <col min="8" max="8" width="17.8515625" style="5" customWidth="1"/>
    <col min="9" max="9" width="18.57421875" style="37" customWidth="1"/>
    <col min="10" max="10" width="21.140625" style="47" customWidth="1"/>
    <col min="11" max="16384" width="9.140625" style="4" customWidth="1"/>
  </cols>
  <sheetData>
    <row r="1" spans="4:10" s="3" customFormat="1" ht="21" customHeight="1">
      <c r="D1" s="14"/>
      <c r="E1" s="14"/>
      <c r="F1" s="14"/>
      <c r="G1" s="14"/>
      <c r="H1" s="30"/>
      <c r="I1" s="36"/>
      <c r="J1" s="30"/>
    </row>
    <row r="2" spans="1:8" ht="18.75">
      <c r="A2" s="19" t="s">
        <v>20</v>
      </c>
      <c r="B2" s="19"/>
      <c r="C2" s="19"/>
      <c r="D2" s="20"/>
      <c r="E2" s="20"/>
      <c r="F2" s="20"/>
      <c r="G2" s="20"/>
      <c r="H2" s="20"/>
    </row>
    <row r="3" spans="1:8" ht="18.75">
      <c r="A3" s="19" t="s">
        <v>21</v>
      </c>
      <c r="B3" s="19"/>
      <c r="C3" s="19"/>
      <c r="D3" s="20"/>
      <c r="E3" s="20"/>
      <c r="F3" s="20"/>
      <c r="G3" s="20"/>
      <c r="H3" s="20"/>
    </row>
    <row r="4" spans="1:8" ht="18.75">
      <c r="A4" s="19"/>
      <c r="B4" s="19"/>
      <c r="C4" s="19"/>
      <c r="D4" s="20"/>
      <c r="E4" s="20"/>
      <c r="F4" s="20"/>
      <c r="G4" s="20"/>
      <c r="H4" s="20"/>
    </row>
    <row r="5" spans="3:10" s="17" customFormat="1" ht="34.5" customHeight="1">
      <c r="C5" s="45" t="s">
        <v>18</v>
      </c>
      <c r="D5" s="46"/>
      <c r="E5" s="45" t="s">
        <v>19</v>
      </c>
      <c r="F5" s="46"/>
      <c r="G5" s="11"/>
      <c r="H5" s="11"/>
      <c r="I5" s="38"/>
      <c r="J5" s="48"/>
    </row>
    <row r="6" spans="1:10" s="10" customFormat="1" ht="117" customHeight="1">
      <c r="A6" s="7" t="s">
        <v>0</v>
      </c>
      <c r="B6" s="8" t="s">
        <v>1</v>
      </c>
      <c r="C6" s="28" t="s">
        <v>2</v>
      </c>
      <c r="D6" s="28" t="s">
        <v>3</v>
      </c>
      <c r="E6" s="28" t="s">
        <v>6</v>
      </c>
      <c r="F6" s="28" t="s">
        <v>4</v>
      </c>
      <c r="G6" s="9" t="s">
        <v>7</v>
      </c>
      <c r="H6" s="9" t="s">
        <v>9</v>
      </c>
      <c r="I6" s="31" t="s">
        <v>31</v>
      </c>
      <c r="J6" s="31" t="s">
        <v>30</v>
      </c>
    </row>
    <row r="7" spans="1:10" ht="44.25" customHeight="1">
      <c r="A7" s="27">
        <v>1</v>
      </c>
      <c r="B7" s="33" t="s">
        <v>24</v>
      </c>
      <c r="C7" s="6">
        <v>58.28</v>
      </c>
      <c r="D7" s="6">
        <f aca="true" t="shared" si="0" ref="D7:D14">C7*$C$18</f>
        <v>6735.834664912116</v>
      </c>
      <c r="E7" s="6">
        <v>0</v>
      </c>
      <c r="F7" s="6">
        <v>0</v>
      </c>
      <c r="G7" s="6">
        <f>C7+E7</f>
        <v>58.28</v>
      </c>
      <c r="H7" s="6">
        <f aca="true" t="shared" si="1" ref="H7:H14">G7*$I$18</f>
        <v>7484.26073879124</v>
      </c>
      <c r="I7" s="32">
        <f>ROUND(H7,2)</f>
        <v>7484.26</v>
      </c>
      <c r="J7" s="32">
        <v>16905.6</v>
      </c>
    </row>
    <row r="8" spans="1:10" ht="56.25" customHeight="1">
      <c r="A8" s="27">
        <v>2</v>
      </c>
      <c r="B8" s="34" t="s">
        <v>25</v>
      </c>
      <c r="C8" s="6">
        <v>14.280000000000001</v>
      </c>
      <c r="D8" s="6">
        <f t="shared" si="0"/>
        <v>1650.4413008741424</v>
      </c>
      <c r="E8" s="6">
        <v>0</v>
      </c>
      <c r="F8" s="6">
        <v>0</v>
      </c>
      <c r="G8" s="6">
        <f aca="true" t="shared" si="2" ref="G8:G14">C8+E8</f>
        <v>14.280000000000001</v>
      </c>
      <c r="H8" s="6">
        <f t="shared" si="1"/>
        <v>1833.823667637936</v>
      </c>
      <c r="I8" s="32">
        <f aca="true" t="shared" si="3" ref="I8:I13">ROUND(H8,2)</f>
        <v>1833.82</v>
      </c>
      <c r="J8" s="32">
        <v>4226.4</v>
      </c>
    </row>
    <row r="9" spans="1:10" ht="59.25" customHeight="1">
      <c r="A9" s="27">
        <v>3</v>
      </c>
      <c r="B9" s="34" t="s">
        <v>26</v>
      </c>
      <c r="C9" s="6">
        <v>26.86</v>
      </c>
      <c r="D9" s="6">
        <f t="shared" si="0"/>
        <v>3104.401494501363</v>
      </c>
      <c r="E9" s="6">
        <v>0</v>
      </c>
      <c r="F9" s="6">
        <v>0</v>
      </c>
      <c r="G9" s="6">
        <f t="shared" si="2"/>
        <v>26.86</v>
      </c>
      <c r="H9" s="6">
        <f t="shared" si="1"/>
        <v>3449.3349938904034</v>
      </c>
      <c r="I9" s="32">
        <f t="shared" si="3"/>
        <v>3449.33</v>
      </c>
      <c r="J9" s="32">
        <v>8452.8</v>
      </c>
    </row>
    <row r="10" spans="1:10" ht="67.5" customHeight="1">
      <c r="A10" s="27">
        <v>4</v>
      </c>
      <c r="B10" s="34" t="s">
        <v>22</v>
      </c>
      <c r="C10" s="6">
        <v>14.280000000000001</v>
      </c>
      <c r="D10" s="6">
        <f t="shared" si="0"/>
        <v>1650.4413008741424</v>
      </c>
      <c r="E10" s="6">
        <v>0</v>
      </c>
      <c r="F10" s="6">
        <v>0</v>
      </c>
      <c r="G10" s="6">
        <f t="shared" si="2"/>
        <v>14.280000000000001</v>
      </c>
      <c r="H10" s="6">
        <f t="shared" si="1"/>
        <v>1833.823667637936</v>
      </c>
      <c r="I10" s="32">
        <f t="shared" si="3"/>
        <v>1833.82</v>
      </c>
      <c r="J10" s="32">
        <v>4226.4</v>
      </c>
    </row>
    <row r="11" spans="1:10" ht="64.5" customHeight="1">
      <c r="A11" s="27">
        <v>5</v>
      </c>
      <c r="B11" s="34" t="s">
        <v>23</v>
      </c>
      <c r="C11" s="6">
        <v>14.98</v>
      </c>
      <c r="D11" s="6">
        <f t="shared" si="0"/>
        <v>1731.34528621111</v>
      </c>
      <c r="E11" s="6">
        <v>0</v>
      </c>
      <c r="F11" s="6">
        <v>0</v>
      </c>
      <c r="G11" s="6">
        <f t="shared" si="2"/>
        <v>14.98</v>
      </c>
      <c r="H11" s="6">
        <f t="shared" si="1"/>
        <v>1923.7169846790114</v>
      </c>
      <c r="I11" s="32">
        <f t="shared" si="3"/>
        <v>1923.72</v>
      </c>
      <c r="J11" s="32">
        <v>6762.24</v>
      </c>
    </row>
    <row r="12" spans="1:10" ht="54.75" customHeight="1">
      <c r="A12" s="27">
        <v>6</v>
      </c>
      <c r="B12" s="34" t="s">
        <v>27</v>
      </c>
      <c r="C12" s="6">
        <v>46.21</v>
      </c>
      <c r="D12" s="6">
        <f t="shared" si="0"/>
        <v>5340.818803458972</v>
      </c>
      <c r="E12" s="6">
        <v>0</v>
      </c>
      <c r="F12" s="6">
        <v>0</v>
      </c>
      <c r="G12" s="6">
        <f t="shared" si="2"/>
        <v>46.21</v>
      </c>
      <c r="H12" s="6">
        <f t="shared" si="1"/>
        <v>5934.243114954414</v>
      </c>
      <c r="I12" s="32">
        <f t="shared" si="3"/>
        <v>5934.24</v>
      </c>
      <c r="J12" s="32">
        <v>8452.8</v>
      </c>
    </row>
    <row r="13" spans="1:10" ht="61.5" customHeight="1">
      <c r="A13" s="27">
        <v>7</v>
      </c>
      <c r="B13" s="34" t="s">
        <v>28</v>
      </c>
      <c r="C13" s="6">
        <v>16.32</v>
      </c>
      <c r="D13" s="6">
        <f t="shared" si="0"/>
        <v>1886.2186295704485</v>
      </c>
      <c r="E13" s="6">
        <v>0</v>
      </c>
      <c r="F13" s="6">
        <v>0</v>
      </c>
      <c r="G13" s="6">
        <f t="shared" si="2"/>
        <v>16.32</v>
      </c>
      <c r="H13" s="6">
        <f t="shared" si="1"/>
        <v>2095.7984773004982</v>
      </c>
      <c r="I13" s="32">
        <f t="shared" si="3"/>
        <v>2095.8</v>
      </c>
      <c r="J13" s="32">
        <v>4226.4</v>
      </c>
    </row>
    <row r="14" spans="1:10" ht="56.25" customHeight="1">
      <c r="A14" s="27">
        <v>8</v>
      </c>
      <c r="B14" s="35" t="s">
        <v>29</v>
      </c>
      <c r="C14" s="6">
        <v>21.57</v>
      </c>
      <c r="D14" s="6">
        <f t="shared" si="0"/>
        <v>2492.9985195977065</v>
      </c>
      <c r="E14" s="6">
        <v>0</v>
      </c>
      <c r="F14" s="6">
        <v>0</v>
      </c>
      <c r="G14" s="6">
        <f t="shared" si="2"/>
        <v>21.57</v>
      </c>
      <c r="H14" s="6">
        <f t="shared" si="1"/>
        <v>2769.998355108563</v>
      </c>
      <c r="I14" s="32">
        <f>ROUND(H14,2)+0.01</f>
        <v>2770.01</v>
      </c>
      <c r="J14" s="32">
        <v>4226.4</v>
      </c>
    </row>
    <row r="15" spans="1:10" s="26" customFormat="1" ht="39.75" customHeight="1">
      <c r="A15" s="24"/>
      <c r="B15" s="25" t="s">
        <v>5</v>
      </c>
      <c r="C15" s="22">
        <f aca="true" t="shared" si="4" ref="C15:I15">SUM(C7:C14)</f>
        <v>212.78</v>
      </c>
      <c r="D15" s="22">
        <f t="shared" si="4"/>
        <v>24592.5</v>
      </c>
      <c r="E15" s="22">
        <f t="shared" si="4"/>
        <v>0</v>
      </c>
      <c r="F15" s="22">
        <f t="shared" si="4"/>
        <v>0</v>
      </c>
      <c r="G15" s="22">
        <f t="shared" si="4"/>
        <v>212.78</v>
      </c>
      <c r="H15" s="22">
        <f t="shared" si="4"/>
        <v>27325.000000000004</v>
      </c>
      <c r="I15" s="23">
        <f t="shared" si="4"/>
        <v>27325</v>
      </c>
      <c r="J15" s="23">
        <f>SUM(J7:J14)</f>
        <v>57479.03999999999</v>
      </c>
    </row>
    <row r="16" spans="1:10" s="3" customFormat="1" ht="71.25" customHeight="1">
      <c r="A16" s="12"/>
      <c r="B16" s="21" t="s">
        <v>8</v>
      </c>
      <c r="C16" s="15">
        <f>C15</f>
        <v>212.78</v>
      </c>
      <c r="D16" s="13"/>
      <c r="E16" s="21" t="s">
        <v>12</v>
      </c>
      <c r="F16" s="15">
        <f>E15</f>
        <v>0</v>
      </c>
      <c r="G16" s="14"/>
      <c r="H16" s="21" t="s">
        <v>15</v>
      </c>
      <c r="I16" s="16">
        <f>C16+F16</f>
        <v>212.78</v>
      </c>
      <c r="J16" s="30"/>
    </row>
    <row r="17" spans="1:10" s="3" customFormat="1" ht="58.5" customHeight="1">
      <c r="A17" s="12"/>
      <c r="B17" s="21" t="s">
        <v>10</v>
      </c>
      <c r="C17" s="15">
        <f>0.9*27325</f>
        <v>24592.5</v>
      </c>
      <c r="D17" s="13"/>
      <c r="E17" s="21" t="s">
        <v>13</v>
      </c>
      <c r="F17" s="15">
        <f>0.1*27325</f>
        <v>2732.5</v>
      </c>
      <c r="G17" s="14"/>
      <c r="H17" s="21" t="s">
        <v>16</v>
      </c>
      <c r="I17" s="39">
        <f>C17+F17</f>
        <v>27325</v>
      </c>
      <c r="J17" s="30"/>
    </row>
    <row r="18" spans="1:10" s="3" customFormat="1" ht="89.25" customHeight="1">
      <c r="A18" s="12"/>
      <c r="B18" s="21" t="s">
        <v>11</v>
      </c>
      <c r="C18" s="15">
        <f>C17/C16</f>
        <v>115.57712190995395</v>
      </c>
      <c r="D18" s="13"/>
      <c r="E18" s="21" t="s">
        <v>14</v>
      </c>
      <c r="F18" s="15">
        <f>0</f>
        <v>0</v>
      </c>
      <c r="G18" s="14"/>
      <c r="H18" s="21" t="s">
        <v>17</v>
      </c>
      <c r="I18" s="39">
        <f>I17/I16</f>
        <v>128.41902434439328</v>
      </c>
      <c r="J18" s="30"/>
    </row>
    <row r="19" spans="1:10" s="3" customFormat="1" ht="31.5" customHeight="1">
      <c r="A19" s="12"/>
      <c r="B19" s="42"/>
      <c r="C19" s="43"/>
      <c r="D19" s="13"/>
      <c r="E19" s="42"/>
      <c r="F19" s="43"/>
      <c r="G19" s="14"/>
      <c r="H19" s="42"/>
      <c r="I19" s="44"/>
      <c r="J19" s="30"/>
    </row>
    <row r="20" spans="2:10" s="17" customFormat="1" ht="19.5" customHeight="1">
      <c r="B20" s="29"/>
      <c r="D20" s="11"/>
      <c r="E20" s="11"/>
      <c r="F20" s="11"/>
      <c r="G20" s="11"/>
      <c r="H20" s="11"/>
      <c r="I20" s="36"/>
      <c r="J20" s="48"/>
    </row>
    <row r="21" spans="2:10" s="17" customFormat="1" ht="18.75">
      <c r="B21" s="29"/>
      <c r="C21" s="18"/>
      <c r="F21" s="11"/>
      <c r="G21" s="11"/>
      <c r="H21" s="11"/>
      <c r="I21" s="36"/>
      <c r="J21" s="48"/>
    </row>
    <row r="22" spans="2:10" s="17" customFormat="1" ht="18.75">
      <c r="B22" s="29"/>
      <c r="C22" s="18"/>
      <c r="F22" s="11"/>
      <c r="G22" s="11"/>
      <c r="H22" s="11"/>
      <c r="I22" s="36"/>
      <c r="J22" s="48"/>
    </row>
    <row r="23" spans="2:10" s="17" customFormat="1" ht="18.75">
      <c r="B23" s="29"/>
      <c r="C23" s="18"/>
      <c r="F23" s="11"/>
      <c r="G23" s="11"/>
      <c r="H23" s="11"/>
      <c r="I23" s="36"/>
      <c r="J23" s="48"/>
    </row>
    <row r="24" spans="8:9" ht="18.75">
      <c r="H24" s="2"/>
      <c r="I24" s="40"/>
    </row>
    <row r="25" ht="18.75">
      <c r="H25" s="2"/>
    </row>
    <row r="26" spans="8:9" ht="18.75">
      <c r="H26" s="2"/>
      <c r="I26" s="41"/>
    </row>
    <row r="43" ht="12.75">
      <c r="D43" s="1"/>
    </row>
    <row r="44" ht="12.75">
      <c r="D44" s="1"/>
    </row>
    <row r="47" ht="12.75">
      <c r="D47" s="1"/>
    </row>
  </sheetData>
  <sheetProtection/>
  <mergeCells count="2">
    <mergeCell ref="C5:D5"/>
    <mergeCell ref="E5:F5"/>
  </mergeCells>
  <printOptions/>
  <pageMargins left="0.2755905511811024" right="0.1968503937007874" top="0.7480314960629921" bottom="0.8267716535433072" header="0.5118110236220472" footer="0.5118110236220472"/>
  <pageSetup horizontalDpi="300" verticalDpi="3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TIMIS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prognoza</dc:creator>
  <cp:keywords/>
  <dc:description/>
  <cp:lastModifiedBy>Simona Becheru</cp:lastModifiedBy>
  <cp:lastPrinted>2024-02-05T07:45:55Z</cp:lastPrinted>
  <dcterms:created xsi:type="dcterms:W3CDTF">2004-01-09T07:03:24Z</dcterms:created>
  <dcterms:modified xsi:type="dcterms:W3CDTF">2024-02-07T09:08:28Z</dcterms:modified>
  <cp:category/>
  <cp:version/>
  <cp:contentType/>
  <cp:contentStatus/>
</cp:coreProperties>
</file>